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o Moroshkina\Desktop\Nino\WB\Nino\COVID Georgia\Social protection\Statistics\"/>
    </mc:Choice>
  </mc:AlternateContent>
  <bookViews>
    <workbookView xWindow="0" yWindow="0" windowWidth="17085" windowHeight="3998"/>
  </bookViews>
  <sheets>
    <sheet name="Summary" sheetId="6" r:id="rId1"/>
    <sheet name="TSA" sheetId="4" r:id="rId2"/>
    <sheet name="UB and One-off" sheetId="5" r:id="rId3"/>
  </sheets>
  <definedNames>
    <definedName name="_xlnm._FilterDatabase" localSheetId="1" hidden="1">TSA!$A$2:$A$2</definedName>
    <definedName name="Avgexrate">TSA!$B$20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6" l="1"/>
  <c r="I7" i="6"/>
  <c r="J6" i="6"/>
  <c r="I6" i="6"/>
  <c r="J5" i="6"/>
  <c r="I5" i="6"/>
  <c r="J4" i="6"/>
  <c r="I4" i="6"/>
  <c r="P15" i="5"/>
  <c r="O15" i="5"/>
  <c r="P14" i="5"/>
  <c r="P13" i="5"/>
  <c r="O14" i="5"/>
  <c r="O13" i="5"/>
  <c r="I14" i="5"/>
  <c r="D13" i="5"/>
  <c r="C15" i="5"/>
  <c r="P8" i="5"/>
  <c r="P5" i="5"/>
  <c r="P6" i="5"/>
  <c r="P7" i="5"/>
  <c r="P4" i="5"/>
  <c r="O8" i="5"/>
  <c r="O5" i="5"/>
  <c r="O6" i="5"/>
  <c r="O7" i="5"/>
  <c r="O4" i="5"/>
  <c r="N5" i="5"/>
  <c r="N6" i="5"/>
  <c r="N7" i="5"/>
  <c r="N4" i="5"/>
  <c r="H5" i="5"/>
  <c r="H6" i="5"/>
  <c r="H7" i="5"/>
  <c r="H4" i="5"/>
  <c r="H8" i="5" s="1"/>
  <c r="C8" i="5"/>
  <c r="N8" i="5" l="1"/>
  <c r="G14" i="4"/>
  <c r="D14" i="4"/>
  <c r="G9" i="4"/>
  <c r="D9" i="4"/>
  <c r="D16" i="4" l="1"/>
  <c r="G16" i="4"/>
  <c r="B17" i="4" l="1"/>
  <c r="B18" i="4" s="1"/>
</calcChain>
</file>

<file path=xl/sharedStrings.xml><?xml version="1.0" encoding="utf-8"?>
<sst xmlns="http://schemas.openxmlformats.org/spreadsheetml/2006/main" count="58" uniqueCount="39">
  <si>
    <t>August</t>
  </si>
  <si>
    <t>September</t>
  </si>
  <si>
    <t>May</t>
  </si>
  <si>
    <t>June</t>
  </si>
  <si>
    <t>July</t>
  </si>
  <si>
    <t>Amount (GEL)</t>
  </si>
  <si>
    <t xml:space="preserve">Households with score from 65,000 to 100,001 </t>
  </si>
  <si>
    <t xml:space="preserve">Households with a rating score of 100,000 or less 
with 3 children or more, up to 16 years old </t>
  </si>
  <si>
    <t>Subtotal May-September (actuals)</t>
  </si>
  <si>
    <t>October</t>
  </si>
  <si>
    <t>November</t>
  </si>
  <si>
    <t>December</t>
  </si>
  <si>
    <t>Subtotal October-December  (projected)</t>
  </si>
  <si>
    <t>Average exchange rate USD:GEL</t>
  </si>
  <si>
    <t>Total May-December (GEL)</t>
  </si>
  <si>
    <t>Grand total May-December (USD)</t>
  </si>
  <si>
    <t>Month</t>
  </si>
  <si>
    <t># of families</t>
  </si>
  <si>
    <t># of individuals</t>
  </si>
  <si>
    <t>Actuals</t>
  </si>
  <si>
    <t>Projected</t>
  </si>
  <si>
    <t>Grand total May-December (GEL)</t>
  </si>
  <si>
    <r>
      <rPr>
        <b/>
        <sz val="11"/>
        <color theme="1"/>
        <rFont val="Calibri"/>
        <family val="2"/>
        <scheme val="minor"/>
      </rPr>
      <t>Unemployment benefit</t>
    </r>
    <r>
      <rPr>
        <sz val="11"/>
        <color theme="1"/>
        <rFont val="Calibri"/>
        <family val="2"/>
        <scheme val="minor"/>
      </rPr>
      <t xml:space="preserve">
(200 GEL for 6 months)</t>
    </r>
  </si>
  <si>
    <t>January</t>
  </si>
  <si>
    <t>Subtotal</t>
  </si>
  <si>
    <t>Projections (GEL)</t>
  </si>
  <si>
    <t>Grand total</t>
  </si>
  <si>
    <t>Actuals (GEL)
 (as of 8 September, 2020)</t>
  </si>
  <si>
    <t>Grand total
(GEL)</t>
  </si>
  <si>
    <t>Grand total
(USD)</t>
  </si>
  <si>
    <t># of individuals
registered online Portal</t>
  </si>
  <si>
    <r>
      <rPr>
        <b/>
        <sz val="11"/>
        <color theme="1"/>
        <rFont val="Calibri"/>
        <family val="2"/>
        <scheme val="minor"/>
      </rPr>
      <t>Self-employed</t>
    </r>
    <r>
      <rPr>
        <sz val="11"/>
        <color theme="1"/>
        <rFont val="Calibri"/>
        <family val="2"/>
        <scheme val="minor"/>
      </rPr>
      <t xml:space="preserve">
(one-off benefit 300 GEL)</t>
    </r>
  </si>
  <si>
    <t>TSA</t>
  </si>
  <si>
    <t>Unemployment benefit</t>
  </si>
  <si>
    <t>Self-employed one-off benefit</t>
  </si>
  <si>
    <t>Description</t>
  </si>
  <si>
    <t>Summary
TSA, Unemployment benefit and Self-employed one-off benefit</t>
  </si>
  <si>
    <t>Amount
(GEL)</t>
  </si>
  <si>
    <t>Amount
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</si>
</sst>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5" fillId="0" borderId="1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4" xfId="0" applyBorder="1"/>
    <xf numFmtId="0" fontId="0" fillId="0" borderId="3" xfId="0" applyBorder="1"/>
    <xf numFmtId="3" fontId="0" fillId="0" borderId="1" xfId="0" applyNumberFormat="1" applyBorder="1" applyAlignment="1">
      <alignment horizontal="center"/>
    </xf>
    <xf numFmtId="0" fontId="0" fillId="0" borderId="5" xfId="0" applyBorder="1"/>
    <xf numFmtId="3" fontId="0" fillId="0" borderId="2" xfId="0" applyNumberFormat="1" applyBorder="1"/>
    <xf numFmtId="3" fontId="0" fillId="0" borderId="2" xfId="0" applyNumberFormat="1" applyFont="1" applyBorder="1"/>
    <xf numFmtId="3" fontId="0" fillId="0" borderId="6" xfId="0" applyNumberFormat="1" applyBorder="1"/>
    <xf numFmtId="3" fontId="0" fillId="0" borderId="6" xfId="0" applyNumberFormat="1" applyFont="1" applyBorder="1"/>
    <xf numFmtId="3" fontId="0" fillId="0" borderId="7" xfId="0" applyNumberFormat="1" applyBorder="1"/>
    <xf numFmtId="3" fontId="0" fillId="0" borderId="7" xfId="0" applyNumberFormat="1" applyFont="1" applyBorder="1"/>
    <xf numFmtId="3" fontId="0" fillId="0" borderId="4" xfId="0" applyNumberFormat="1" applyBorder="1"/>
    <xf numFmtId="3" fontId="0" fillId="0" borderId="5" xfId="0" applyNumberFormat="1" applyFont="1" applyBorder="1"/>
    <xf numFmtId="3" fontId="0" fillId="0" borderId="3" xfId="0" applyNumberFormat="1" applyBorder="1"/>
    <xf numFmtId="3" fontId="0" fillId="0" borderId="5" xfId="0" applyNumberFormat="1" applyBorder="1"/>
    <xf numFmtId="3" fontId="3" fillId="0" borderId="1" xfId="0" applyNumberFormat="1" applyFont="1" applyBorder="1"/>
    <xf numFmtId="3" fontId="0" fillId="0" borderId="2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0" fillId="0" borderId="12" xfId="0" applyBorder="1"/>
    <xf numFmtId="3" fontId="0" fillId="0" borderId="12" xfId="0" applyNumberFormat="1" applyFill="1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 indent="2"/>
    </xf>
    <xf numFmtId="3" fontId="0" fillId="0" borderId="7" xfId="0" applyNumberFormat="1" applyBorder="1" applyAlignment="1">
      <alignment horizontal="right" indent="2"/>
    </xf>
    <xf numFmtId="3" fontId="0" fillId="0" borderId="1" xfId="0" applyNumberFormat="1" applyBorder="1" applyAlignment="1">
      <alignment horizontal="right" indent="2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0" fontId="0" fillId="0" borderId="7" xfId="0" applyBorder="1" applyAlignment="1"/>
    <xf numFmtId="3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1" xfId="0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2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:J7"/>
  <sheetViews>
    <sheetView tabSelected="1" workbookViewId="0">
      <selection activeCell="J9" sqref="J9"/>
    </sheetView>
  </sheetViews>
  <sheetFormatPr defaultRowHeight="14.25" x14ac:dyDescent="0.45"/>
  <cols>
    <col min="8" max="8" width="26" bestFit="1" customWidth="1"/>
    <col min="9" max="9" width="34.1328125" customWidth="1"/>
    <col min="10" max="10" width="30.6640625" customWidth="1"/>
  </cols>
  <sheetData>
    <row r="2" spans="8:10" ht="36.6" customHeight="1" x14ac:dyDescent="0.45">
      <c r="H2" s="67" t="s">
        <v>36</v>
      </c>
      <c r="I2" s="68"/>
      <c r="J2" s="69"/>
    </row>
    <row r="3" spans="8:10" ht="28.5" x14ac:dyDescent="0.45">
      <c r="H3" s="64" t="s">
        <v>35</v>
      </c>
      <c r="I3" s="65" t="s">
        <v>37</v>
      </c>
      <c r="J3" s="65" t="s">
        <v>38</v>
      </c>
    </row>
    <row r="4" spans="8:10" x14ac:dyDescent="0.45">
      <c r="H4" s="34" t="s">
        <v>32</v>
      </c>
      <c r="I4" s="43">
        <f>TSA!B17</f>
        <v>87772550</v>
      </c>
      <c r="J4" s="43">
        <f>TSA!B18</f>
        <v>28313725.806451611</v>
      </c>
    </row>
    <row r="5" spans="8:10" x14ac:dyDescent="0.45">
      <c r="H5" s="35" t="s">
        <v>33</v>
      </c>
      <c r="I5" s="45">
        <f>'UB and One-off'!O8</f>
        <v>193554000</v>
      </c>
      <c r="J5" s="45">
        <f>'UB and One-off'!P8</f>
        <v>62436774.193548381</v>
      </c>
    </row>
    <row r="6" spans="8:10" x14ac:dyDescent="0.45">
      <c r="H6" s="36" t="s">
        <v>34</v>
      </c>
      <c r="I6" s="47">
        <f>'UB and One-off'!O15</f>
        <v>75343800</v>
      </c>
      <c r="J6" s="47">
        <f>'UB and One-off'!P15</f>
        <v>24304451.612903222</v>
      </c>
    </row>
    <row r="7" spans="8:10" x14ac:dyDescent="0.45">
      <c r="H7" s="66" t="s">
        <v>26</v>
      </c>
      <c r="I7" s="53">
        <f>SUM(I4:I6)</f>
        <v>356670350</v>
      </c>
      <c r="J7" s="53">
        <f>SUM(J4:J6)</f>
        <v>115054951.61290322</v>
      </c>
    </row>
  </sheetData>
  <mergeCells count="1"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4" workbookViewId="0">
      <selection activeCell="B21" sqref="B21"/>
    </sheetView>
  </sheetViews>
  <sheetFormatPr defaultRowHeight="14.25" x14ac:dyDescent="0.45"/>
  <cols>
    <col min="1" max="1" width="34.86328125" style="1" customWidth="1"/>
    <col min="2" max="2" width="13.46484375" style="2" customWidth="1"/>
    <col min="3" max="3" width="14.796875" customWidth="1"/>
    <col min="4" max="4" width="22" customWidth="1"/>
    <col min="5" max="6" width="14.796875" customWidth="1"/>
    <col min="7" max="7" width="23.6640625" customWidth="1"/>
  </cols>
  <sheetData>
    <row r="1" spans="1:7" ht="41.25" customHeight="1" x14ac:dyDescent="0.45">
      <c r="A1" s="75" t="s">
        <v>16</v>
      </c>
      <c r="B1" s="74" t="s">
        <v>6</v>
      </c>
      <c r="C1" s="74"/>
      <c r="D1" s="74"/>
      <c r="E1" s="74" t="s">
        <v>7</v>
      </c>
      <c r="F1" s="74"/>
      <c r="G1" s="74"/>
    </row>
    <row r="2" spans="1:7" ht="47.45" customHeight="1" x14ac:dyDescent="0.45">
      <c r="A2" s="76"/>
      <c r="B2" s="12" t="s">
        <v>17</v>
      </c>
      <c r="C2" s="13" t="s">
        <v>18</v>
      </c>
      <c r="D2" s="13" t="s">
        <v>5</v>
      </c>
      <c r="E2" s="12" t="s">
        <v>17</v>
      </c>
      <c r="F2" s="13" t="s">
        <v>18</v>
      </c>
      <c r="G2" s="13" t="s">
        <v>5</v>
      </c>
    </row>
    <row r="3" spans="1:7" ht="23.45" customHeight="1" x14ac:dyDescent="0.45">
      <c r="A3" s="77"/>
      <c r="B3" s="78" t="s">
        <v>19</v>
      </c>
      <c r="C3" s="79"/>
      <c r="D3" s="80"/>
      <c r="E3" s="78" t="s">
        <v>19</v>
      </c>
      <c r="F3" s="79"/>
      <c r="G3" s="80"/>
    </row>
    <row r="4" spans="1:7" s="11" customFormat="1" ht="20" customHeight="1" x14ac:dyDescent="0.45">
      <c r="A4" s="10" t="s">
        <v>2</v>
      </c>
      <c r="B4" s="5">
        <v>70546</v>
      </c>
      <c r="C4" s="5">
        <v>196496</v>
      </c>
      <c r="D4" s="3">
        <v>8009700</v>
      </c>
      <c r="E4" s="4">
        <v>22644</v>
      </c>
      <c r="F4" s="4">
        <v>139848</v>
      </c>
      <c r="G4" s="4">
        <v>2264400</v>
      </c>
    </row>
    <row r="5" spans="1:7" s="11" customFormat="1" ht="20" customHeight="1" x14ac:dyDescent="0.45">
      <c r="A5" s="10" t="s">
        <v>3</v>
      </c>
      <c r="B5" s="6">
        <v>70546</v>
      </c>
      <c r="C5" s="6">
        <v>196496</v>
      </c>
      <c r="D5" s="3">
        <v>8009700</v>
      </c>
      <c r="E5" s="3">
        <v>22903</v>
      </c>
      <c r="F5" s="3">
        <v>141428</v>
      </c>
      <c r="G5" s="3">
        <v>2291700</v>
      </c>
    </row>
    <row r="6" spans="1:7" s="11" customFormat="1" ht="20" customHeight="1" x14ac:dyDescent="0.45">
      <c r="A6" s="10" t="s">
        <v>4</v>
      </c>
      <c r="B6" s="6">
        <v>71973</v>
      </c>
      <c r="C6" s="6">
        <v>201175</v>
      </c>
      <c r="D6" s="3">
        <v>8180395</v>
      </c>
      <c r="E6" s="3">
        <v>23350</v>
      </c>
      <c r="F6" s="3">
        <v>143956</v>
      </c>
      <c r="G6" s="3">
        <v>2335400</v>
      </c>
    </row>
    <row r="7" spans="1:7" s="11" customFormat="1" ht="20" customHeight="1" x14ac:dyDescent="0.45">
      <c r="A7" s="10" t="s">
        <v>0</v>
      </c>
      <c r="B7" s="14">
        <v>74556</v>
      </c>
      <c r="C7" s="14">
        <v>209417</v>
      </c>
      <c r="D7" s="14">
        <v>8507525</v>
      </c>
      <c r="E7" s="14">
        <v>24070</v>
      </c>
      <c r="F7" s="14">
        <v>148303</v>
      </c>
      <c r="G7" s="14">
        <v>2409400</v>
      </c>
    </row>
    <row r="8" spans="1:7" s="11" customFormat="1" ht="20" customHeight="1" x14ac:dyDescent="0.45">
      <c r="A8" s="10" t="s">
        <v>1</v>
      </c>
      <c r="B8" s="14">
        <v>76850</v>
      </c>
      <c r="C8" s="14">
        <v>216868</v>
      </c>
      <c r="D8" s="14">
        <v>8796630</v>
      </c>
      <c r="E8" s="14">
        <v>24655</v>
      </c>
      <c r="F8" s="14">
        <v>151902</v>
      </c>
      <c r="G8" s="14">
        <v>2467700</v>
      </c>
    </row>
    <row r="9" spans="1:7" s="11" customFormat="1" ht="20" customHeight="1" x14ac:dyDescent="0.45">
      <c r="A9" s="7" t="s">
        <v>8</v>
      </c>
      <c r="B9" s="15"/>
      <c r="C9" s="16"/>
      <c r="D9" s="17">
        <f>SUM(D4:D8)</f>
        <v>41503950</v>
      </c>
      <c r="E9" s="18"/>
      <c r="F9" s="16"/>
      <c r="G9" s="17">
        <f>SUM(G4:G8)</f>
        <v>11768600</v>
      </c>
    </row>
    <row r="10" spans="1:7" s="11" customFormat="1" ht="20" customHeight="1" x14ac:dyDescent="0.45">
      <c r="A10" s="26"/>
      <c r="B10" s="81" t="s">
        <v>20</v>
      </c>
      <c r="C10" s="82"/>
      <c r="D10" s="83"/>
      <c r="E10" s="84" t="s">
        <v>20</v>
      </c>
      <c r="F10" s="82"/>
      <c r="G10" s="83"/>
    </row>
    <row r="11" spans="1:7" s="11" customFormat="1" ht="20" customHeight="1" x14ac:dyDescent="0.45">
      <c r="A11" s="19" t="s">
        <v>9</v>
      </c>
      <c r="B11" s="20"/>
      <c r="C11" s="21"/>
      <c r="D11" s="14">
        <v>9000000</v>
      </c>
      <c r="E11" s="21"/>
      <c r="F11" s="21"/>
      <c r="G11" s="14">
        <v>2500000</v>
      </c>
    </row>
    <row r="12" spans="1:7" s="11" customFormat="1" ht="20" customHeight="1" x14ac:dyDescent="0.45">
      <c r="A12" s="19" t="s">
        <v>10</v>
      </c>
      <c r="B12" s="20"/>
      <c r="C12" s="21"/>
      <c r="D12" s="14">
        <v>9000000</v>
      </c>
      <c r="E12" s="21"/>
      <c r="F12" s="21"/>
      <c r="G12" s="14">
        <v>2500000</v>
      </c>
    </row>
    <row r="13" spans="1:7" s="11" customFormat="1" ht="20" customHeight="1" x14ac:dyDescent="0.45">
      <c r="A13" s="19" t="s">
        <v>11</v>
      </c>
      <c r="B13" s="20"/>
      <c r="C13" s="21"/>
      <c r="D13" s="14">
        <v>9000000</v>
      </c>
      <c r="E13" s="21"/>
      <c r="F13" s="21"/>
      <c r="G13" s="14">
        <v>2500000</v>
      </c>
    </row>
    <row r="14" spans="1:7" s="11" customFormat="1" ht="20" customHeight="1" x14ac:dyDescent="0.45">
      <c r="A14" s="22" t="s">
        <v>12</v>
      </c>
      <c r="B14" s="23"/>
      <c r="C14" s="24"/>
      <c r="D14" s="17">
        <f>SUM(D11:D13)</f>
        <v>27000000</v>
      </c>
      <c r="E14" s="24"/>
      <c r="F14" s="24"/>
      <c r="G14" s="17">
        <f>SUM(G11:G13)</f>
        <v>7500000</v>
      </c>
    </row>
    <row r="15" spans="1:7" s="11" customFormat="1" ht="20" customHeight="1" x14ac:dyDescent="0.45">
      <c r="A15" s="27"/>
      <c r="B15" s="23"/>
      <c r="C15" s="24"/>
      <c r="D15" s="28"/>
      <c r="E15" s="24"/>
      <c r="F15" s="24"/>
      <c r="G15" s="28"/>
    </row>
    <row r="16" spans="1:7" s="11" customFormat="1" ht="20" customHeight="1" x14ac:dyDescent="0.45">
      <c r="A16" s="7" t="s">
        <v>14</v>
      </c>
      <c r="B16" s="15"/>
      <c r="C16" s="24"/>
      <c r="D16" s="17">
        <f>SUM(D14,D9)</f>
        <v>68503950</v>
      </c>
      <c r="E16" s="25"/>
      <c r="F16" s="24"/>
      <c r="G16" s="17">
        <f>SUM(G14,G9)</f>
        <v>19268600</v>
      </c>
    </row>
    <row r="17" spans="1:7" s="11" customFormat="1" ht="28.25" customHeight="1" x14ac:dyDescent="0.45">
      <c r="A17" s="7" t="s">
        <v>21</v>
      </c>
      <c r="B17" s="73">
        <f>SUM(D16,G16)</f>
        <v>87772550</v>
      </c>
      <c r="C17" s="71"/>
      <c r="D17" s="71"/>
      <c r="E17" s="71"/>
      <c r="F17" s="71"/>
      <c r="G17" s="72"/>
    </row>
    <row r="18" spans="1:7" s="11" customFormat="1" ht="29.45" customHeight="1" x14ac:dyDescent="0.45">
      <c r="A18" s="7" t="s">
        <v>15</v>
      </c>
      <c r="B18" s="70">
        <f>B17/Avgexrate</f>
        <v>28313725.806451611</v>
      </c>
      <c r="C18" s="71"/>
      <c r="D18" s="71"/>
      <c r="E18" s="71"/>
      <c r="F18" s="71"/>
      <c r="G18" s="72"/>
    </row>
    <row r="20" spans="1:7" x14ac:dyDescent="0.45">
      <c r="A20" s="8" t="s">
        <v>13</v>
      </c>
      <c r="B20" s="9">
        <v>3.1</v>
      </c>
    </row>
  </sheetData>
  <mergeCells count="9">
    <mergeCell ref="B18:G18"/>
    <mergeCell ref="B17:G17"/>
    <mergeCell ref="E1:G1"/>
    <mergeCell ref="B1:D1"/>
    <mergeCell ref="A1:A3"/>
    <mergeCell ref="B3:D3"/>
    <mergeCell ref="E3:G3"/>
    <mergeCell ref="B10:D10"/>
    <mergeCell ref="E10:G1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15"/>
  <sheetViews>
    <sheetView workbookViewId="0">
      <selection activeCell="G16" sqref="G16"/>
    </sheetView>
  </sheetViews>
  <sheetFormatPr defaultRowHeight="14.25" x14ac:dyDescent="0.45"/>
  <cols>
    <col min="2" max="2" width="10.19921875" bestFit="1" customWidth="1"/>
    <col min="3" max="3" width="14.6640625" style="29" customWidth="1"/>
    <col min="4" max="4" width="9.86328125" bestFit="1" customWidth="1"/>
    <col min="6" max="6" width="10.19921875" bestFit="1" customWidth="1"/>
    <col min="7" max="7" width="10.19921875" customWidth="1"/>
    <col min="8" max="8" width="14.46484375" customWidth="1"/>
    <col min="9" max="9" width="9.796875" bestFit="1" customWidth="1"/>
    <col min="10" max="10" width="9.796875" customWidth="1"/>
    <col min="11" max="11" width="10.33203125" customWidth="1"/>
    <col min="12" max="12" width="9.796875" customWidth="1"/>
    <col min="13" max="13" width="10.19921875" customWidth="1"/>
    <col min="14" max="14" width="14.796875" customWidth="1"/>
    <col min="15" max="15" width="15.46484375" bestFit="1" customWidth="1"/>
    <col min="16" max="16" width="15.86328125" bestFit="1" customWidth="1"/>
  </cols>
  <sheetData>
    <row r="1" spans="3:16" ht="38.450000000000003" customHeight="1" x14ac:dyDescent="0.45">
      <c r="C1" s="89" t="s">
        <v>22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91"/>
      <c r="P1" s="92"/>
    </row>
    <row r="2" spans="3:16" ht="38.450000000000003" customHeight="1" x14ac:dyDescent="0.45">
      <c r="C2" s="104" t="s">
        <v>18</v>
      </c>
      <c r="D2" s="97" t="s">
        <v>27</v>
      </c>
      <c r="E2" s="98"/>
      <c r="F2" s="98"/>
      <c r="G2" s="98"/>
      <c r="H2" s="99"/>
      <c r="I2" s="100" t="s">
        <v>25</v>
      </c>
      <c r="J2" s="98"/>
      <c r="K2" s="98"/>
      <c r="L2" s="98"/>
      <c r="M2" s="98"/>
      <c r="N2" s="99"/>
      <c r="O2" s="101" t="s">
        <v>28</v>
      </c>
      <c r="P2" s="103" t="s">
        <v>29</v>
      </c>
    </row>
    <row r="3" spans="3:16" x14ac:dyDescent="0.45">
      <c r="C3" s="105"/>
      <c r="D3" s="30" t="s">
        <v>2</v>
      </c>
      <c r="E3" s="30" t="s">
        <v>3</v>
      </c>
      <c r="F3" s="30" t="s">
        <v>4</v>
      </c>
      <c r="G3" s="30" t="s">
        <v>0</v>
      </c>
      <c r="H3" s="30" t="s">
        <v>24</v>
      </c>
      <c r="I3" s="30" t="s">
        <v>1</v>
      </c>
      <c r="J3" s="30" t="s">
        <v>9</v>
      </c>
      <c r="K3" s="30" t="s">
        <v>10</v>
      </c>
      <c r="L3" s="37" t="s">
        <v>11</v>
      </c>
      <c r="M3" s="38" t="s">
        <v>23</v>
      </c>
      <c r="N3" s="30" t="s">
        <v>24</v>
      </c>
      <c r="O3" s="102"/>
      <c r="P3" s="102"/>
    </row>
    <row r="4" spans="3:16" x14ac:dyDescent="0.45">
      <c r="C4" s="31">
        <v>52963</v>
      </c>
      <c r="D4" s="43">
        <v>200</v>
      </c>
      <c r="E4" s="43">
        <v>200</v>
      </c>
      <c r="F4" s="43">
        <v>200</v>
      </c>
      <c r="G4" s="43">
        <v>200</v>
      </c>
      <c r="H4" s="44">
        <f>C4*(D4+E4+F4+G4)</f>
        <v>42370400</v>
      </c>
      <c r="I4" s="43">
        <v>200</v>
      </c>
      <c r="J4" s="43">
        <v>200</v>
      </c>
      <c r="K4" s="43"/>
      <c r="L4" s="43"/>
      <c r="M4" s="43"/>
      <c r="N4" s="43">
        <f>C4*(I4+J4+K4+L4+M4)</f>
        <v>21185200</v>
      </c>
      <c r="O4" s="43">
        <f>SUM(N4,H4)</f>
        <v>63555600</v>
      </c>
      <c r="P4" s="54">
        <f>O4/Avgexrate</f>
        <v>20501806.451612901</v>
      </c>
    </row>
    <row r="5" spans="3:16" x14ac:dyDescent="0.45">
      <c r="C5" s="32">
        <v>41707</v>
      </c>
      <c r="D5" s="45"/>
      <c r="E5" s="45">
        <v>200</v>
      </c>
      <c r="F5" s="45">
        <v>200</v>
      </c>
      <c r="G5" s="45">
        <v>200</v>
      </c>
      <c r="H5" s="46">
        <f t="shared" ref="H5:H7" si="0">C5*(D5+E5+F5+G5)</f>
        <v>25024200</v>
      </c>
      <c r="I5" s="45">
        <v>200</v>
      </c>
      <c r="J5" s="45">
        <v>200</v>
      </c>
      <c r="K5" s="45">
        <v>200</v>
      </c>
      <c r="L5" s="45"/>
      <c r="M5" s="45"/>
      <c r="N5" s="45">
        <f t="shared" ref="N5:N7" si="1">C5*(I5+J5+K5+L5+M5)</f>
        <v>25024200</v>
      </c>
      <c r="O5" s="45">
        <f t="shared" ref="O5:O7" si="2">SUM(N5,H5)</f>
        <v>50048400</v>
      </c>
      <c r="P5" s="55">
        <f>O5/Avgexrate</f>
        <v>16144645.161290321</v>
      </c>
    </row>
    <row r="6" spans="3:16" x14ac:dyDescent="0.45">
      <c r="C6" s="32">
        <v>37257</v>
      </c>
      <c r="D6" s="45"/>
      <c r="E6" s="45"/>
      <c r="F6" s="45">
        <v>200</v>
      </c>
      <c r="G6" s="45">
        <v>200</v>
      </c>
      <c r="H6" s="46">
        <f t="shared" si="0"/>
        <v>14902800</v>
      </c>
      <c r="I6" s="45">
        <v>200</v>
      </c>
      <c r="J6" s="45">
        <v>200</v>
      </c>
      <c r="K6" s="45">
        <v>200</v>
      </c>
      <c r="L6" s="45">
        <v>200</v>
      </c>
      <c r="M6" s="45"/>
      <c r="N6" s="45">
        <f t="shared" si="1"/>
        <v>29805600</v>
      </c>
      <c r="O6" s="45">
        <f t="shared" si="2"/>
        <v>44708400</v>
      </c>
      <c r="P6" s="55">
        <f>O6/Avgexrate</f>
        <v>14422064.516129032</v>
      </c>
    </row>
    <row r="7" spans="3:16" x14ac:dyDescent="0.45">
      <c r="C7" s="33">
        <v>29368</v>
      </c>
      <c r="D7" s="47"/>
      <c r="E7" s="47"/>
      <c r="F7" s="47"/>
      <c r="G7" s="47">
        <v>200</v>
      </c>
      <c r="H7" s="48">
        <f t="shared" si="0"/>
        <v>5873600</v>
      </c>
      <c r="I7" s="47">
        <v>200</v>
      </c>
      <c r="J7" s="47">
        <v>200</v>
      </c>
      <c r="K7" s="47">
        <v>200</v>
      </c>
      <c r="L7" s="47">
        <v>200</v>
      </c>
      <c r="M7" s="47">
        <v>200</v>
      </c>
      <c r="N7" s="47">
        <f t="shared" si="1"/>
        <v>29368000</v>
      </c>
      <c r="O7" s="47">
        <f t="shared" si="2"/>
        <v>35241600</v>
      </c>
      <c r="P7" s="56">
        <f>O7/Avgexrate</f>
        <v>11368258.064516129</v>
      </c>
    </row>
    <row r="8" spans="3:16" x14ac:dyDescent="0.45">
      <c r="C8" s="41">
        <f>SUM(C4:C7)</f>
        <v>161295</v>
      </c>
      <c r="D8" s="49"/>
      <c r="E8" s="49"/>
      <c r="F8" s="49"/>
      <c r="G8" s="49"/>
      <c r="H8" s="50">
        <f>SUM(H4:H7)</f>
        <v>88171000</v>
      </c>
      <c r="I8" s="51"/>
      <c r="J8" s="49"/>
      <c r="K8" s="49"/>
      <c r="L8" s="49"/>
      <c r="M8" s="49"/>
      <c r="N8" s="52">
        <f>SUM(N4:N7)</f>
        <v>105383000</v>
      </c>
      <c r="O8" s="53">
        <f>SUM(O4:O7)</f>
        <v>193554000</v>
      </c>
      <c r="P8" s="53">
        <f>SUM(P4:P7)</f>
        <v>62436774.193548381</v>
      </c>
    </row>
    <row r="9" spans="3:16" x14ac:dyDescent="0.45">
      <c r="N9" s="57"/>
      <c r="O9" s="58"/>
      <c r="P9" s="57"/>
    </row>
    <row r="11" spans="3:16" ht="33" customHeight="1" x14ac:dyDescent="0.45">
      <c r="C11" s="89" t="s">
        <v>31</v>
      </c>
      <c r="D11" s="90"/>
      <c r="E11" s="90"/>
      <c r="F11" s="90"/>
      <c r="G11" s="90"/>
      <c r="H11" s="91"/>
      <c r="I11" s="91"/>
      <c r="J11" s="91"/>
      <c r="K11" s="91"/>
      <c r="L11" s="91"/>
      <c r="M11" s="91"/>
      <c r="N11" s="91"/>
      <c r="O11" s="91"/>
      <c r="P11" s="92"/>
    </row>
    <row r="12" spans="3:16" ht="48" customHeight="1" x14ac:dyDescent="0.45">
      <c r="C12" s="59" t="s">
        <v>30</v>
      </c>
      <c r="D12" s="87" t="s">
        <v>27</v>
      </c>
      <c r="E12" s="88"/>
      <c r="F12" s="88"/>
      <c r="G12" s="88"/>
      <c r="H12" s="88"/>
      <c r="I12" s="93" t="s">
        <v>25</v>
      </c>
      <c r="J12" s="93"/>
      <c r="K12" s="93"/>
      <c r="L12" s="93"/>
      <c r="M12" s="93"/>
      <c r="N12" s="93"/>
      <c r="O12" s="60" t="s">
        <v>28</v>
      </c>
      <c r="P12" s="60" t="s">
        <v>29</v>
      </c>
    </row>
    <row r="13" spans="3:16" x14ac:dyDescent="0.45">
      <c r="C13" s="61">
        <v>248282</v>
      </c>
      <c r="D13" s="94">
        <f>C13*300</f>
        <v>74484600</v>
      </c>
      <c r="E13" s="95"/>
      <c r="F13" s="95"/>
      <c r="G13" s="95"/>
      <c r="H13" s="95"/>
      <c r="I13" s="96"/>
      <c r="J13" s="96"/>
      <c r="K13" s="96"/>
      <c r="L13" s="96"/>
      <c r="M13" s="96"/>
      <c r="N13" s="96"/>
      <c r="O13" s="43">
        <f>SUM(D13:N13)</f>
        <v>74484600</v>
      </c>
      <c r="P13" s="43">
        <f>O13/Avgexrate</f>
        <v>24027290.322580643</v>
      </c>
    </row>
    <row r="14" spans="3:16" x14ac:dyDescent="0.45">
      <c r="C14" s="62">
        <v>2864</v>
      </c>
      <c r="D14" s="85"/>
      <c r="E14" s="85"/>
      <c r="F14" s="85"/>
      <c r="G14" s="85"/>
      <c r="H14" s="85"/>
      <c r="I14" s="86">
        <f>C14*300</f>
        <v>859200</v>
      </c>
      <c r="J14" s="86"/>
      <c r="K14" s="86"/>
      <c r="L14" s="86"/>
      <c r="M14" s="86"/>
      <c r="N14" s="86"/>
      <c r="O14" s="47">
        <f>SUM(D14:N14)</f>
        <v>859200</v>
      </c>
      <c r="P14" s="47">
        <f>O14/Avgexrate</f>
        <v>277161.29032258067</v>
      </c>
    </row>
    <row r="15" spans="3:16" x14ac:dyDescent="0.45">
      <c r="C15" s="63">
        <f>SUM(C13:C14)</f>
        <v>251146</v>
      </c>
      <c r="D15" s="40"/>
      <c r="E15" s="39"/>
      <c r="F15" s="39"/>
      <c r="G15" s="39"/>
      <c r="H15" s="42"/>
      <c r="I15" s="40"/>
      <c r="J15" s="39"/>
      <c r="K15" s="39"/>
      <c r="L15" s="39"/>
      <c r="M15" s="39"/>
      <c r="N15" s="42"/>
      <c r="O15" s="53">
        <f>SUM(O13:O14)</f>
        <v>75343800</v>
      </c>
      <c r="P15" s="53">
        <f>SUM(P13:P14)</f>
        <v>24304451.612903222</v>
      </c>
    </row>
  </sheetData>
  <mergeCells count="13">
    <mergeCell ref="D2:H2"/>
    <mergeCell ref="I2:N2"/>
    <mergeCell ref="O2:O3"/>
    <mergeCell ref="C1:P1"/>
    <mergeCell ref="P2:P3"/>
    <mergeCell ref="C2:C3"/>
    <mergeCell ref="D14:H14"/>
    <mergeCell ref="I14:N14"/>
    <mergeCell ref="D12:H12"/>
    <mergeCell ref="C11:P11"/>
    <mergeCell ref="I12:N12"/>
    <mergeCell ref="D13:H13"/>
    <mergeCell ref="I13:N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TSA</vt:lpstr>
      <vt:lpstr>UB and One-off</vt:lpstr>
      <vt:lpstr>Avgexrate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Nino Moroshkina</cp:lastModifiedBy>
  <dcterms:created xsi:type="dcterms:W3CDTF">2015-06-05T18:17:20Z</dcterms:created>
  <dcterms:modified xsi:type="dcterms:W3CDTF">2020-10-02T07:40:10Z</dcterms:modified>
</cp:coreProperties>
</file>